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7500" activeTab="0"/>
  </bookViews>
  <sheets>
    <sheet name="Tabella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Daniela Cioffi</author>
    <author>Gianmarco</author>
  </authors>
  <commentList>
    <comment ref="F6" authorId="0">
      <text>
        <r>
          <rPr>
            <sz val="8"/>
            <rFont val="Tahoma"/>
            <family val="2"/>
          </rPr>
          <t xml:space="preserve">Si inserirà:
1. qualora non sia stata ancora depositata la stima, la casella sarà lasciata vuota;
2. dopo il deposito della relazione di stima ma prima dell'emissione dell'ordinanza di vendita: il valore di stima;
3. dopo l'emissione dell'ordinanza di vendita: il prezzo base come determinato dal g.e.;
4. dopo tentativi infruttuosi di vendita: il prezzo base dell'ultima vendita andata deserta.
</t>
        </r>
      </text>
    </comment>
    <comment ref="G52" authorId="0">
      <text>
        <r>
          <rPr>
            <sz val="8"/>
            <rFont val="Tahoma"/>
            <family val="2"/>
          </rPr>
          <t xml:space="preserve">INSERIRE IMPORTO GiA' LIQUIDATO IN PRIMA ISTANZA
</t>
        </r>
      </text>
    </comment>
    <comment ref="F17" authorId="1">
      <text>
        <r>
          <rPr>
            <sz val="8"/>
            <rFont val="Tahoma"/>
            <family val="2"/>
          </rPr>
          <t>Il compenso puo' essere aumentato sino al 20% nei casi di eccezionali difficolta' nello svolgimento dell'incarico (da motivarsi specificamente)</t>
        </r>
        <r>
          <rPr>
            <sz val="9"/>
            <rFont val="Tahoma"/>
            <family val="2"/>
          </rPr>
          <t xml:space="preserve">
</t>
        </r>
      </text>
    </comment>
    <comment ref="F28" authorId="1">
      <text>
        <r>
          <rPr>
            <sz val="8"/>
            <rFont val="Tahoma"/>
            <family val="2"/>
          </rPr>
          <t>Compeso spettante per:
a) azione per la convalida della licenza o dello sfratto per finita locazione o per morosita' e promozione di ogni altra azione, anche esecutiva, occorrente per conseguire la disponibilita' del bene;
b) partecipazione alle assemblee condominiali;
c) interventi di manutenzione ordinaria o straordinaria;
d) regolarizzazione catastale, urbanistica ed edilizia degli immobili;
e) direzione e controllo delle attivita' di asporto e trasferimento presso un depositario delle cose mobili appartenenti al debitore o a terzi rinvenute nell'immobile pignorato.</t>
        </r>
      </text>
    </comment>
    <comment ref="F31" authorId="1">
      <text>
        <r>
          <rPr>
            <sz val="8"/>
            <rFont val="Tahoma"/>
            <family val="2"/>
          </rPr>
          <t>La diminuzione sarà del:
- 75% se la procedura si interrompe prima dell'ordinanza di vendita (ma dopo la stima);
- 50% se la procedura si interrompe dopo l'ordinanza di vendita, ma prima del primo tentativo di vendita;
- 25% se la procedura si interrompe dopo il primo tentativo deserto;
- nessun abbattimento se la procedura si interrompe successivamente.
- fino al 50% in caso di immobile libero o in altri casi di ridotta complessità dell'incarico.</t>
        </r>
      </text>
    </comment>
  </commentList>
</comments>
</file>

<file path=xl/sharedStrings.xml><?xml version="1.0" encoding="utf-8"?>
<sst xmlns="http://schemas.openxmlformats.org/spreadsheetml/2006/main" count="38" uniqueCount="34">
  <si>
    <t>SCAGLIONE</t>
  </si>
  <si>
    <t>DA</t>
  </si>
  <si>
    <t>A</t>
  </si>
  <si>
    <t>%</t>
  </si>
  <si>
    <t>VALORE DI VENDITA (e per scaglioni)</t>
  </si>
  <si>
    <t>FINO A 25.000 €</t>
  </si>
  <si>
    <t>DA 25.000 A 100.000 €</t>
  </si>
  <si>
    <t>DA 100.000 A 200.000 €</t>
  </si>
  <si>
    <t>DA 200.000 A 300.000 €</t>
  </si>
  <si>
    <t>DA 300.000 A 500.000 €</t>
  </si>
  <si>
    <t>DA 500.000 € IN POI</t>
  </si>
  <si>
    <t>TOTALE</t>
  </si>
  <si>
    <t>Affitti riscossi</t>
  </si>
  <si>
    <t>Compenso affitti riscossi</t>
  </si>
  <si>
    <t>Totale compenso su affitti</t>
  </si>
  <si>
    <t>LIQUIDAZIONE COMPENSI PER OPERAZIONI DI CUSTODIA</t>
  </si>
  <si>
    <t>riempire le caselle in giallo</t>
  </si>
  <si>
    <t>Compenso</t>
  </si>
  <si>
    <t>Aumento percentuale per altre attività (dal 5 al 20 %)</t>
  </si>
  <si>
    <t>Spese generali 10 % (art. 2, c. 6 Decreto 15.5.2009, n. 80)</t>
  </si>
  <si>
    <t>Compenso per la custodia</t>
  </si>
  <si>
    <t>Compenso sull'ammontare degli affitti riscossi (art. 3, c. 1  Decreto 15.05.2009, n. 80)</t>
  </si>
  <si>
    <t>Aumento per eccezionali difficoltà (fino al 20 %)</t>
  </si>
  <si>
    <t>Diminuzione (art. 2 c. 3 e 4 e istruzioni g.e.)</t>
  </si>
  <si>
    <t>Sub-Totale</t>
  </si>
  <si>
    <t>IVA 22%</t>
  </si>
  <si>
    <t>SPESE VIVE DOCUMENTATE</t>
  </si>
  <si>
    <r>
      <t xml:space="preserve">Aumento per eccezionali difficoltà </t>
    </r>
    <r>
      <rPr>
        <b/>
        <sz val="8"/>
        <rFont val="Calibri"/>
        <family val="2"/>
      </rPr>
      <t>(art. 2 c. 5  Decreto 15.05.2009, n. 80)</t>
    </r>
  </si>
  <si>
    <r>
      <t xml:space="preserve">Per attività straordinarie di custodia </t>
    </r>
    <r>
      <rPr>
        <b/>
        <sz val="8"/>
        <rFont val="Calibri"/>
        <family val="2"/>
      </rPr>
      <t>(art. 3, c. 2  Decreto 15.05.2009, n. 80)</t>
    </r>
  </si>
  <si>
    <t>Diminuzione percentuale (estinzione anticipata o altro)</t>
  </si>
  <si>
    <t>Ammontare degli affitti riscossi</t>
  </si>
  <si>
    <t>Valore vendita (o di stima se estinzione anticipata)</t>
  </si>
  <si>
    <t>CAP 4% (inserire SI o NO):</t>
  </si>
  <si>
    <t>SI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</si>
</sst>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[$€-410]\ #,##0.00;[Red]\-[$€-410]\ #,##0.00"/>
    <numFmt numFmtId="166" formatCode="#,##0\ ;\-#,##0\ ;&quot; - &quot;;@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Arial"/>
      <family val="2"/>
    </font>
    <font>
      <sz val="9"/>
      <name val="Tahoma"/>
      <family val="2"/>
    </font>
    <font>
      <b/>
      <sz val="8"/>
      <name val="Calibri"/>
      <family val="2"/>
    </font>
    <font>
      <b/>
      <sz val="12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b/>
      <sz val="12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66" fontId="3" fillId="0" borderId="0">
      <alignment/>
      <protection/>
    </xf>
    <xf numFmtId="0" fontId="3" fillId="0" borderId="0">
      <alignment/>
      <protection/>
    </xf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3" fontId="0" fillId="33" borderId="0" xfId="43" applyNumberFormat="1" applyFont="1" applyFill="1" applyAlignment="1" applyProtection="1">
      <alignment vertical="center"/>
      <protection hidden="1" locked="0"/>
    </xf>
    <xf numFmtId="4" fontId="0" fillId="33" borderId="0" xfId="43" applyNumberFormat="1" applyFont="1" applyFill="1" applyAlignment="1" applyProtection="1">
      <alignment vertical="center"/>
      <protection hidden="1" locked="0"/>
    </xf>
    <xf numFmtId="165" fontId="0" fillId="33" borderId="0" xfId="43" applyNumberFormat="1" applyFont="1" applyFill="1" applyAlignment="1" applyProtection="1">
      <alignment horizontal="center" vertical="center"/>
      <protection hidden="1"/>
    </xf>
    <xf numFmtId="3" fontId="0" fillId="33" borderId="0" xfId="43" applyNumberFormat="1" applyFont="1" applyFill="1" applyAlignment="1" applyProtection="1">
      <alignment vertical="center"/>
      <protection hidden="1"/>
    </xf>
    <xf numFmtId="4" fontId="0" fillId="33" borderId="0" xfId="43" applyNumberFormat="1" applyFont="1" applyFill="1" applyAlignment="1" applyProtection="1">
      <alignment vertical="center"/>
      <protection hidden="1"/>
    </xf>
    <xf numFmtId="3" fontId="0" fillId="33" borderId="0" xfId="43" applyNumberFormat="1" applyFont="1" applyFill="1" applyBorder="1" applyAlignment="1" applyProtection="1">
      <alignment vertical="center"/>
      <protection hidden="1"/>
    </xf>
    <xf numFmtId="165" fontId="0" fillId="33" borderId="0" xfId="43" applyNumberFormat="1" applyFont="1" applyFill="1" applyAlignment="1" applyProtection="1">
      <alignment horizontal="center" vertical="center"/>
      <protection hidden="1" locked="0"/>
    </xf>
    <xf numFmtId="0" fontId="9" fillId="34" borderId="1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3" fillId="35" borderId="12" xfId="0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3" fontId="13" fillId="38" borderId="14" xfId="0" applyNumberFormat="1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34" borderId="13" xfId="0" applyFont="1" applyFill="1" applyBorder="1" applyAlignment="1">
      <alignment/>
    </xf>
    <xf numFmtId="0" fontId="12" fillId="0" borderId="16" xfId="0" applyFont="1" applyBorder="1" applyAlignment="1">
      <alignment/>
    </xf>
    <xf numFmtId="44" fontId="10" fillId="40" borderId="17" xfId="0" applyNumberFormat="1" applyFont="1" applyFill="1" applyBorder="1" applyAlignment="1" applyProtection="1">
      <alignment/>
      <protection locked="0"/>
    </xf>
    <xf numFmtId="0" fontId="16" fillId="34" borderId="18" xfId="0" applyFont="1" applyFill="1" applyBorder="1" applyAlignment="1">
      <alignment/>
    </xf>
    <xf numFmtId="0" fontId="17" fillId="0" borderId="10" xfId="0" applyFont="1" applyBorder="1" applyAlignment="1">
      <alignment/>
    </xf>
    <xf numFmtId="44" fontId="18" fillId="35" borderId="13" xfId="0" applyNumberFormat="1" applyFont="1" applyFill="1" applyBorder="1" applyAlignment="1">
      <alignment/>
    </xf>
    <xf numFmtId="44" fontId="18" fillId="37" borderId="13" xfId="0" applyNumberFormat="1" applyFont="1" applyFill="1" applyBorder="1" applyAlignment="1">
      <alignment/>
    </xf>
    <xf numFmtId="44" fontId="14" fillId="0" borderId="19" xfId="0" applyNumberFormat="1" applyFont="1" applyBorder="1" applyAlignment="1">
      <alignment/>
    </xf>
    <xf numFmtId="44" fontId="13" fillId="0" borderId="15" xfId="0" applyNumberFormat="1" applyFont="1" applyBorder="1" applyAlignment="1">
      <alignment/>
    </xf>
    <xf numFmtId="9" fontId="10" fillId="36" borderId="13" xfId="0" applyNumberFormat="1" applyFont="1" applyFill="1" applyBorder="1" applyAlignment="1">
      <alignment horizontal="center"/>
    </xf>
    <xf numFmtId="44" fontId="14" fillId="0" borderId="13" xfId="0" applyNumberFormat="1" applyFont="1" applyBorder="1" applyAlignment="1">
      <alignment/>
    </xf>
    <xf numFmtId="164" fontId="10" fillId="36" borderId="13" xfId="0" applyNumberFormat="1" applyFont="1" applyFill="1" applyBorder="1" applyAlignment="1">
      <alignment horizontal="center"/>
    </xf>
    <xf numFmtId="0" fontId="17" fillId="0" borderId="13" xfId="0" applyFont="1" applyBorder="1" applyAlignment="1">
      <alignment/>
    </xf>
    <xf numFmtId="44" fontId="13" fillId="0" borderId="13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38" borderId="13" xfId="0" applyFont="1" applyFill="1" applyBorder="1" applyAlignment="1">
      <alignment horizontal="center"/>
    </xf>
    <xf numFmtId="44" fontId="10" fillId="39" borderId="13" xfId="0" applyNumberFormat="1" applyFont="1" applyFill="1" applyBorder="1" applyAlignment="1">
      <alignment/>
    </xf>
    <xf numFmtId="0" fontId="10" fillId="0" borderId="0" xfId="43" applyFont="1" applyAlignment="1" applyProtection="1">
      <alignment horizontal="center"/>
      <protection/>
    </xf>
    <xf numFmtId="0" fontId="10" fillId="40" borderId="17" xfId="0" applyNumberFormat="1" applyFont="1" applyFill="1" applyBorder="1" applyAlignment="1" applyProtection="1">
      <alignment/>
      <protection locked="0"/>
    </xf>
    <xf numFmtId="0" fontId="19" fillId="33" borderId="0" xfId="43" applyFont="1" applyFill="1" applyAlignment="1" applyProtection="1">
      <alignment vertical="center"/>
      <protection hidden="1"/>
    </xf>
    <xf numFmtId="3" fontId="20" fillId="33" borderId="20" xfId="43" applyNumberFormat="1" applyFont="1" applyFill="1" applyBorder="1" applyAlignment="1" applyProtection="1">
      <alignment horizontal="center" vertical="center"/>
      <protection hidden="1"/>
    </xf>
    <xf numFmtId="3" fontId="21" fillId="33" borderId="0" xfId="43" applyNumberFormat="1" applyFont="1" applyFill="1" applyBorder="1" applyAlignment="1" applyProtection="1">
      <alignment horizontal="center" vertical="center"/>
      <protection hidden="1"/>
    </xf>
    <xf numFmtId="4" fontId="15" fillId="33" borderId="20" xfId="43" applyNumberFormat="1" applyFont="1" applyFill="1" applyBorder="1" applyAlignment="1" applyProtection="1">
      <alignment horizontal="center" vertical="center"/>
      <protection hidden="1"/>
    </xf>
    <xf numFmtId="4" fontId="19" fillId="33" borderId="0" xfId="43" applyNumberFormat="1" applyFont="1" applyFill="1" applyBorder="1" applyAlignment="1" applyProtection="1">
      <alignment horizontal="center" vertical="center"/>
      <protection hidden="1"/>
    </xf>
    <xf numFmtId="10" fontId="15" fillId="33" borderId="21" xfId="43" applyNumberFormat="1" applyFont="1" applyFill="1" applyBorder="1" applyAlignment="1" applyProtection="1">
      <alignment vertical="center"/>
      <protection hidden="1"/>
    </xf>
    <xf numFmtId="10" fontId="15" fillId="33" borderId="22" xfId="43" applyNumberFormat="1" applyFont="1" applyFill="1" applyBorder="1" applyAlignment="1" applyProtection="1">
      <alignment vertical="center"/>
      <protection hidden="1"/>
    </xf>
    <xf numFmtId="4" fontId="15" fillId="33" borderId="22" xfId="43" applyNumberFormat="1" applyFont="1" applyFill="1" applyBorder="1" applyAlignment="1" applyProtection="1">
      <alignment vertical="center"/>
      <protection hidden="1"/>
    </xf>
    <xf numFmtId="10" fontId="15" fillId="33" borderId="23" xfId="43" applyNumberFormat="1" applyFont="1" applyFill="1" applyBorder="1" applyAlignment="1" applyProtection="1">
      <alignment vertical="center"/>
      <protection hidden="1"/>
    </xf>
    <xf numFmtId="10" fontId="15" fillId="33" borderId="24" xfId="43" applyNumberFormat="1" applyFont="1" applyFill="1" applyBorder="1" applyAlignment="1" applyProtection="1">
      <alignment vertical="center"/>
      <protection hidden="1"/>
    </xf>
    <xf numFmtId="4" fontId="15" fillId="33" borderId="25" xfId="43" applyNumberFormat="1" applyFont="1" applyFill="1" applyBorder="1" applyAlignment="1" applyProtection="1">
      <alignment vertical="center"/>
      <protection hidden="1"/>
    </xf>
    <xf numFmtId="0" fontId="19" fillId="0" borderId="0" xfId="43" applyFont="1" applyProtection="1">
      <alignment/>
      <protection/>
    </xf>
    <xf numFmtId="4" fontId="7" fillId="0" borderId="0" xfId="46" applyNumberFormat="1" applyFont="1" applyBorder="1" applyAlignment="1">
      <alignment/>
    </xf>
    <xf numFmtId="41" fontId="7" fillId="0" borderId="0" xfId="46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44" fontId="11" fillId="41" borderId="17" xfId="0" applyNumberFormat="1" applyFont="1" applyFill="1" applyBorder="1" applyAlignment="1">
      <alignment/>
    </xf>
    <xf numFmtId="0" fontId="6" fillId="40" borderId="26" xfId="0" applyNumberFormat="1" applyFont="1" applyFill="1" applyBorder="1" applyAlignment="1">
      <alignment horizontal="center"/>
    </xf>
    <xf numFmtId="44" fontId="19" fillId="0" borderId="27" xfId="0" applyNumberFormat="1" applyFont="1" applyBorder="1" applyAlignment="1">
      <alignment/>
    </xf>
    <xf numFmtId="44" fontId="10" fillId="0" borderId="28" xfId="0" applyNumberFormat="1" applyFont="1" applyBorder="1" applyAlignment="1">
      <alignment/>
    </xf>
    <xf numFmtId="44" fontId="10" fillId="0" borderId="17" xfId="0" applyNumberFormat="1" applyFont="1" applyBorder="1" applyAlignment="1">
      <alignment/>
    </xf>
    <xf numFmtId="44" fontId="10" fillId="0" borderId="29" xfId="0" applyNumberFormat="1" applyFont="1" applyBorder="1" applyAlignment="1">
      <alignment/>
    </xf>
    <xf numFmtId="0" fontId="22" fillId="42" borderId="30" xfId="43" applyFont="1" applyFill="1" applyBorder="1" applyAlignment="1" applyProtection="1">
      <alignment horizontal="center" vertical="center"/>
      <protection hidden="1"/>
    </xf>
    <xf numFmtId="0" fontId="22" fillId="42" borderId="31" xfId="43" applyFont="1" applyFill="1" applyBorder="1" applyAlignment="1" applyProtection="1">
      <alignment horizontal="center" vertical="center"/>
      <protection hidden="1"/>
    </xf>
    <xf numFmtId="0" fontId="22" fillId="42" borderId="27" xfId="43" applyFont="1" applyFill="1" applyBorder="1" applyAlignment="1" applyProtection="1">
      <alignment horizontal="center" vertical="center"/>
      <protection hidden="1"/>
    </xf>
    <xf numFmtId="0" fontId="9" fillId="34" borderId="12" xfId="0" applyFont="1" applyFill="1" applyBorder="1" applyAlignment="1">
      <alignment/>
    </xf>
    <xf numFmtId="0" fontId="9" fillId="34" borderId="31" xfId="0" applyFont="1" applyFill="1" applyBorder="1" applyAlignment="1">
      <alignment/>
    </xf>
    <xf numFmtId="0" fontId="9" fillId="34" borderId="27" xfId="0" applyFont="1" applyFill="1" applyBorder="1" applyAlignment="1">
      <alignment/>
    </xf>
    <xf numFmtId="0" fontId="9" fillId="34" borderId="32" xfId="0" applyFont="1" applyFill="1" applyBorder="1" applyAlignment="1">
      <alignment/>
    </xf>
    <xf numFmtId="0" fontId="9" fillId="34" borderId="33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3" fontId="14" fillId="33" borderId="20" xfId="43" applyNumberFormat="1" applyFont="1" applyFill="1" applyBorder="1" applyAlignment="1" applyProtection="1">
      <alignment horizontal="center" vertical="center"/>
      <protection hidden="1"/>
    </xf>
    <xf numFmtId="0" fontId="10" fillId="38" borderId="34" xfId="0" applyFont="1" applyFill="1" applyBorder="1" applyAlignment="1">
      <alignment horizontal="center"/>
    </xf>
    <xf numFmtId="0" fontId="10" fillId="38" borderId="35" xfId="0" applyFont="1" applyFill="1" applyBorder="1" applyAlignment="1">
      <alignment horizontal="center"/>
    </xf>
    <xf numFmtId="0" fontId="10" fillId="38" borderId="36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Comma [0]" xfId="42"/>
    <cellStyle name="Excel Built-in Normal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1">
      <selection activeCell="D43" sqref="D43"/>
    </sheetView>
  </sheetViews>
  <sheetFormatPr defaultColWidth="9.140625" defaultRowHeight="15"/>
  <cols>
    <col min="1" max="1" width="39.7109375" style="17" customWidth="1"/>
    <col min="2" max="2" width="13.421875" style="17" customWidth="1"/>
    <col min="3" max="3" width="12.8515625" style="17" bestFit="1" customWidth="1"/>
    <col min="4" max="4" width="14.140625" style="17" customWidth="1"/>
    <col min="5" max="5" width="9.57421875" style="17" bestFit="1" customWidth="1"/>
    <col min="6" max="6" width="22.8515625" style="17" bestFit="1" customWidth="1"/>
    <col min="7" max="7" width="17.7109375" style="17" customWidth="1"/>
    <col min="8" max="8" width="12.8515625" style="17" bestFit="1" customWidth="1"/>
    <col min="9" max="16384" width="9.140625" style="17" customWidth="1"/>
  </cols>
  <sheetData>
    <row r="1" spans="1:12" s="14" customFormat="1" ht="23.25">
      <c r="A1" s="74" t="s">
        <v>15</v>
      </c>
      <c r="B1" s="74"/>
      <c r="C1" s="74"/>
      <c r="D1" s="74"/>
      <c r="E1" s="74"/>
      <c r="F1" s="74"/>
      <c r="G1" s="74"/>
      <c r="H1" s="13"/>
      <c r="I1" s="13"/>
      <c r="J1" s="13"/>
      <c r="K1" s="13"/>
      <c r="L1" s="13"/>
    </row>
    <row r="2" spans="1:12" s="14" customFormat="1" ht="15.75">
      <c r="A2" s="75" t="s">
        <v>16</v>
      </c>
      <c r="B2" s="75"/>
      <c r="C2" s="75"/>
      <c r="D2" s="75"/>
      <c r="E2" s="75"/>
      <c r="F2" s="75"/>
      <c r="G2" s="75"/>
      <c r="H2" s="13"/>
      <c r="I2" s="13"/>
      <c r="J2" s="13"/>
      <c r="K2" s="13"/>
      <c r="L2" s="13"/>
    </row>
    <row r="3" spans="1:13" s="14" customFormat="1" ht="23.25">
      <c r="A3" s="15"/>
      <c r="B3" s="16"/>
      <c r="C3" s="16"/>
      <c r="D3" s="16"/>
      <c r="E3" s="16"/>
      <c r="F3" s="16"/>
      <c r="G3" s="16"/>
      <c r="H3" s="13"/>
      <c r="I3" s="13"/>
      <c r="J3" s="23"/>
      <c r="K3" s="23"/>
      <c r="L3" s="23"/>
      <c r="M3" s="23"/>
    </row>
    <row r="4" spans="1:7" ht="15.75">
      <c r="A4" s="66" t="s">
        <v>20</v>
      </c>
      <c r="B4" s="67"/>
      <c r="C4" s="67"/>
      <c r="D4" s="67"/>
      <c r="E4" s="67"/>
      <c r="F4" s="67"/>
      <c r="G4" s="68"/>
    </row>
    <row r="5" spans="1:12" s="24" customFormat="1" ht="48" thickBot="1">
      <c r="A5" s="18"/>
      <c r="B5" s="19" t="s">
        <v>0</v>
      </c>
      <c r="C5" s="19" t="s">
        <v>1</v>
      </c>
      <c r="D5" s="19" t="s">
        <v>2</v>
      </c>
      <c r="E5" s="20" t="s">
        <v>3</v>
      </c>
      <c r="F5" s="21" t="s">
        <v>4</v>
      </c>
      <c r="G5" s="22" t="s">
        <v>17</v>
      </c>
      <c r="H5" s="23"/>
      <c r="I5" s="23"/>
      <c r="J5" s="23"/>
      <c r="K5" s="23"/>
      <c r="L5" s="23"/>
    </row>
    <row r="6" spans="1:13" s="24" customFormat="1" ht="21.75" thickBot="1">
      <c r="A6" s="8" t="s">
        <v>31</v>
      </c>
      <c r="B6" s="25"/>
      <c r="C6" s="25"/>
      <c r="D6" s="25"/>
      <c r="E6" s="26"/>
      <c r="F6" s="27"/>
      <c r="G6" s="28"/>
      <c r="H6" s="23"/>
      <c r="I6" s="23">
        <v>1</v>
      </c>
      <c r="J6" s="23"/>
      <c r="K6" s="23"/>
      <c r="L6" s="23"/>
      <c r="M6" s="23"/>
    </row>
    <row r="7" spans="1:12" s="24" customFormat="1" ht="18.75">
      <c r="A7" s="29" t="s">
        <v>5</v>
      </c>
      <c r="B7" s="30">
        <v>25000</v>
      </c>
      <c r="C7" s="31">
        <v>0</v>
      </c>
      <c r="D7" s="31">
        <v>25000</v>
      </c>
      <c r="E7" s="34">
        <v>0.03</v>
      </c>
      <c r="F7" s="32">
        <f aca="true" t="shared" si="0" ref="F7:F12">IF($F$6&lt;=C7,0,IF(AND($F$6&gt;C7,$F$6&lt;=D7),$F$6-C7,B7))</f>
        <v>0</v>
      </c>
      <c r="G7" s="33">
        <f>IF(F7*E7&lt;=250,250,F7*E7)</f>
        <v>250</v>
      </c>
      <c r="H7" s="23"/>
      <c r="I7" s="23"/>
      <c r="J7" s="23"/>
      <c r="K7" s="23"/>
      <c r="L7" s="23"/>
    </row>
    <row r="8" spans="1:12" s="24" customFormat="1" ht="18.75">
      <c r="A8" s="29" t="s">
        <v>6</v>
      </c>
      <c r="B8" s="30">
        <v>75000</v>
      </c>
      <c r="C8" s="31">
        <v>25000.01</v>
      </c>
      <c r="D8" s="31">
        <v>100000</v>
      </c>
      <c r="E8" s="34">
        <v>0.01</v>
      </c>
      <c r="F8" s="35">
        <f t="shared" si="0"/>
        <v>0</v>
      </c>
      <c r="G8" s="33">
        <f>F8*E8</f>
        <v>0</v>
      </c>
      <c r="H8" s="23"/>
      <c r="I8" s="23"/>
      <c r="J8" s="23"/>
      <c r="K8" s="23"/>
      <c r="L8" s="23"/>
    </row>
    <row r="9" spans="1:12" s="24" customFormat="1" ht="18.75">
      <c r="A9" s="29" t="s">
        <v>7</v>
      </c>
      <c r="B9" s="30">
        <v>100000</v>
      </c>
      <c r="C9" s="31">
        <v>100000.01</v>
      </c>
      <c r="D9" s="31">
        <v>200000</v>
      </c>
      <c r="E9" s="36">
        <v>0.008</v>
      </c>
      <c r="F9" s="35">
        <f t="shared" si="0"/>
        <v>0</v>
      </c>
      <c r="G9" s="33">
        <f>F9*E9</f>
        <v>0</v>
      </c>
      <c r="H9" s="23"/>
      <c r="I9" s="23"/>
      <c r="J9" s="23"/>
      <c r="K9" s="23"/>
      <c r="L9" s="23"/>
    </row>
    <row r="10" spans="1:13" s="24" customFormat="1" ht="18.75">
      <c r="A10" s="29" t="s">
        <v>8</v>
      </c>
      <c r="B10" s="30">
        <v>100000</v>
      </c>
      <c r="C10" s="31">
        <v>200000.01</v>
      </c>
      <c r="D10" s="31">
        <v>300000</v>
      </c>
      <c r="E10" s="36">
        <v>0.007</v>
      </c>
      <c r="F10" s="35">
        <f t="shared" si="0"/>
        <v>0</v>
      </c>
      <c r="G10" s="33">
        <f>F10*E10</f>
        <v>0</v>
      </c>
      <c r="H10" s="23"/>
      <c r="I10" s="23"/>
      <c r="J10" s="23"/>
      <c r="K10" s="23"/>
      <c r="L10" s="23"/>
      <c r="M10" s="23"/>
    </row>
    <row r="11" spans="1:12" s="24" customFormat="1" ht="18.75">
      <c r="A11" s="29" t="s">
        <v>9</v>
      </c>
      <c r="B11" s="30">
        <v>200000</v>
      </c>
      <c r="C11" s="31">
        <v>300000.01</v>
      </c>
      <c r="D11" s="31">
        <v>500000</v>
      </c>
      <c r="E11" s="36">
        <v>0.005</v>
      </c>
      <c r="F11" s="35">
        <f t="shared" si="0"/>
        <v>0</v>
      </c>
      <c r="G11" s="33">
        <f>F11*E11</f>
        <v>0</v>
      </c>
      <c r="H11" s="23"/>
      <c r="J11" s="23"/>
      <c r="K11" s="23"/>
      <c r="L11" s="23"/>
    </row>
    <row r="12" spans="1:12" s="24" customFormat="1" ht="18.75">
      <c r="A12" s="37" t="s">
        <v>10</v>
      </c>
      <c r="B12" s="30"/>
      <c r="C12" s="31">
        <v>500000.01</v>
      </c>
      <c r="D12" s="31">
        <f>F6</f>
        <v>0</v>
      </c>
      <c r="E12" s="36">
        <v>0.003</v>
      </c>
      <c r="F12" s="35">
        <f t="shared" si="0"/>
        <v>0</v>
      </c>
      <c r="G12" s="38">
        <f>F12*E12</f>
        <v>0</v>
      </c>
      <c r="H12" s="23"/>
      <c r="I12" s="23"/>
      <c r="J12" s="23"/>
      <c r="K12" s="23"/>
      <c r="L12" s="23"/>
    </row>
    <row r="13" spans="9:13" s="39" customFormat="1" ht="15">
      <c r="I13" s="23"/>
      <c r="J13" s="23"/>
      <c r="K13" s="23"/>
      <c r="L13" s="23"/>
      <c r="M13" s="23"/>
    </row>
    <row r="14" spans="1:13" ht="18.75">
      <c r="A14" s="39"/>
      <c r="B14" s="39"/>
      <c r="C14" s="39"/>
      <c r="D14" s="39"/>
      <c r="E14" s="39"/>
      <c r="F14" s="40" t="s">
        <v>11</v>
      </c>
      <c r="G14" s="41">
        <f>SUM(G1:G13)</f>
        <v>250</v>
      </c>
      <c r="H14" s="39"/>
      <c r="I14" s="24"/>
      <c r="J14" s="23"/>
      <c r="K14" s="23"/>
      <c r="L14" s="23"/>
      <c r="M14" s="24"/>
    </row>
    <row r="15" ht="12.75"/>
    <row r="16" spans="1:12" ht="16.5" thickBot="1">
      <c r="A16" s="66" t="s">
        <v>27</v>
      </c>
      <c r="B16" s="67"/>
      <c r="C16" s="67"/>
      <c r="D16" s="67"/>
      <c r="E16" s="67"/>
      <c r="F16" s="67"/>
      <c r="G16" s="68"/>
      <c r="H16" s="39"/>
      <c r="I16" s="39"/>
      <c r="J16" s="39"/>
      <c r="K16" s="39"/>
      <c r="L16" s="39"/>
    </row>
    <row r="17" spans="1:12" ht="21.75" thickBot="1">
      <c r="A17" s="69" t="s">
        <v>22</v>
      </c>
      <c r="B17" s="70"/>
      <c r="C17" s="70"/>
      <c r="D17" s="71"/>
      <c r="E17" s="42" t="s">
        <v>3</v>
      </c>
      <c r="F17" s="43"/>
      <c r="G17" s="41">
        <f>ROUND(F17*G14,2)/100</f>
        <v>0</v>
      </c>
      <c r="H17" s="39"/>
      <c r="I17" s="39"/>
      <c r="J17" s="39"/>
      <c r="K17" s="39"/>
      <c r="L17" s="39"/>
    </row>
    <row r="18" spans="1:6" ht="15">
      <c r="A18" s="1"/>
      <c r="B18" s="1"/>
      <c r="C18" s="1"/>
      <c r="D18" s="1"/>
      <c r="E18" s="2"/>
      <c r="F18" s="3"/>
    </row>
    <row r="19" spans="1:7" ht="16.5" thickBot="1">
      <c r="A19" s="66" t="s">
        <v>21</v>
      </c>
      <c r="B19" s="67"/>
      <c r="C19" s="67"/>
      <c r="D19" s="67"/>
      <c r="E19" s="67"/>
      <c r="F19" s="67"/>
      <c r="G19" s="68"/>
    </row>
    <row r="20" spans="1:12" ht="21.75" thickBot="1">
      <c r="A20" s="72" t="s">
        <v>30</v>
      </c>
      <c r="B20" s="73"/>
      <c r="C20" s="73"/>
      <c r="D20" s="73"/>
      <c r="E20" s="44"/>
      <c r="F20" s="27"/>
      <c r="G20" s="39"/>
      <c r="H20" s="39"/>
      <c r="I20" s="39"/>
      <c r="J20" s="39"/>
      <c r="K20" s="39"/>
      <c r="L20" s="39"/>
    </row>
    <row r="21" spans="1:12" ht="15">
      <c r="A21" s="4"/>
      <c r="B21" s="1"/>
      <c r="C21" s="4"/>
      <c r="D21" s="4"/>
      <c r="E21" s="5"/>
      <c r="F21" s="3"/>
      <c r="G21" s="39"/>
      <c r="H21" s="39"/>
      <c r="I21" s="39"/>
      <c r="J21" s="39"/>
      <c r="K21" s="39"/>
      <c r="L21" s="39"/>
    </row>
    <row r="22" spans="1:13" ht="15">
      <c r="A22" s="45" t="s">
        <v>12</v>
      </c>
      <c r="B22" s="46"/>
      <c r="C22" s="46"/>
      <c r="D22" s="76" t="s">
        <v>13</v>
      </c>
      <c r="E22" s="76"/>
      <c r="F22" s="76"/>
      <c r="G22" s="39"/>
      <c r="H22" s="39"/>
      <c r="I22" s="39"/>
      <c r="J22" s="39"/>
      <c r="K22" s="39"/>
      <c r="L22" s="39"/>
      <c r="M22" s="39"/>
    </row>
    <row r="23" spans="1:13" ht="15">
      <c r="A23" s="47">
        <f>+IF(F20&gt;5000,5000,F20)</f>
        <v>0</v>
      </c>
      <c r="B23" s="48"/>
      <c r="C23" s="6"/>
      <c r="D23" s="49">
        <v>0.04</v>
      </c>
      <c r="E23" s="50"/>
      <c r="F23" s="51">
        <f>+A23*D23</f>
        <v>0</v>
      </c>
      <c r="G23" s="39"/>
      <c r="H23" s="39"/>
      <c r="I23" s="39"/>
      <c r="J23" s="39"/>
      <c r="K23" s="39"/>
      <c r="L23" s="39"/>
      <c r="M23" s="39"/>
    </row>
    <row r="24" spans="1:13" ht="13.5" customHeight="1">
      <c r="A24" s="47">
        <f>+IF(F20-A23&gt;(0),F20-A23,0)</f>
        <v>0</v>
      </c>
      <c r="B24" s="48"/>
      <c r="C24" s="6"/>
      <c r="D24" s="52">
        <v>0.03</v>
      </c>
      <c r="E24" s="53"/>
      <c r="F24" s="54">
        <f>+A24*D24</f>
        <v>0</v>
      </c>
      <c r="G24" s="39"/>
      <c r="H24" s="39"/>
      <c r="I24" s="39"/>
      <c r="J24" s="39"/>
      <c r="K24" s="39"/>
      <c r="L24" s="39"/>
      <c r="M24" s="39"/>
    </row>
    <row r="25" spans="1:13" ht="18" customHeight="1">
      <c r="A25" s="47">
        <f>SUM(A23:A24)</f>
        <v>0</v>
      </c>
      <c r="B25" s="48"/>
      <c r="C25" s="55"/>
      <c r="D25" s="77" t="s">
        <v>14</v>
      </c>
      <c r="E25" s="78"/>
      <c r="F25" s="79"/>
      <c r="G25" s="41">
        <f>SUM(F23:F24)</f>
        <v>0</v>
      </c>
      <c r="H25" s="39"/>
      <c r="I25" s="39"/>
      <c r="J25" s="39"/>
      <c r="K25" s="39"/>
      <c r="L25" s="39"/>
      <c r="M25" s="39"/>
    </row>
    <row r="26" spans="1:12" ht="15">
      <c r="A26" s="1"/>
      <c r="B26" s="1"/>
      <c r="C26" s="1"/>
      <c r="D26" s="1"/>
      <c r="E26" s="2"/>
      <c r="F26" s="7"/>
      <c r="G26" s="39"/>
      <c r="H26" s="39"/>
      <c r="I26" s="39"/>
      <c r="J26" s="39"/>
      <c r="K26" s="39"/>
      <c r="L26" s="39"/>
    </row>
    <row r="27" spans="1:12" ht="16.5" thickBot="1">
      <c r="A27" s="66" t="s">
        <v>28</v>
      </c>
      <c r="B27" s="67"/>
      <c r="C27" s="67"/>
      <c r="D27" s="67"/>
      <c r="E27" s="67"/>
      <c r="F27" s="67"/>
      <c r="G27" s="68"/>
      <c r="H27" s="39"/>
      <c r="I27" s="39"/>
      <c r="J27" s="39"/>
      <c r="K27" s="39"/>
      <c r="L27" s="39"/>
    </row>
    <row r="28" spans="1:12" ht="21.75" thickBot="1">
      <c r="A28" s="8" t="s">
        <v>18</v>
      </c>
      <c r="B28" s="8"/>
      <c r="C28" s="8"/>
      <c r="D28" s="8"/>
      <c r="E28" s="42" t="s">
        <v>3</v>
      </c>
      <c r="F28" s="43"/>
      <c r="G28" s="41">
        <f>ROUND(F28*G14,2)/100</f>
        <v>0</v>
      </c>
      <c r="H28" s="39"/>
      <c r="I28" s="39"/>
      <c r="J28" s="39"/>
      <c r="K28" s="39"/>
      <c r="L28" s="39"/>
    </row>
    <row r="29" spans="1:12" ht="15">
      <c r="A29" s="1"/>
      <c r="B29" s="1"/>
      <c r="C29" s="1"/>
      <c r="D29" s="4"/>
      <c r="E29" s="5"/>
      <c r="F29" s="7"/>
      <c r="G29" s="39"/>
      <c r="H29" s="39"/>
      <c r="I29" s="39"/>
      <c r="J29" s="39"/>
      <c r="K29" s="39"/>
      <c r="L29" s="39"/>
    </row>
    <row r="30" spans="1:12" ht="16.5" thickBot="1">
      <c r="A30" s="66" t="s">
        <v>23</v>
      </c>
      <c r="B30" s="67"/>
      <c r="C30" s="67"/>
      <c r="D30" s="67"/>
      <c r="E30" s="67"/>
      <c r="F30" s="67"/>
      <c r="G30" s="68"/>
      <c r="H30" s="39"/>
      <c r="I30" s="39"/>
      <c r="J30" s="39"/>
      <c r="K30" s="39"/>
      <c r="L30" s="39"/>
    </row>
    <row r="31" spans="1:12" ht="21.75" thickBot="1">
      <c r="A31" s="69" t="s">
        <v>29</v>
      </c>
      <c r="B31" s="70"/>
      <c r="C31" s="70"/>
      <c r="D31" s="71"/>
      <c r="E31" s="42" t="s">
        <v>3</v>
      </c>
      <c r="F31" s="43"/>
      <c r="G31" s="41">
        <f>ROUND(F31*G14,2)/100</f>
        <v>0</v>
      </c>
      <c r="H31" s="39"/>
      <c r="I31" s="39"/>
      <c r="J31" s="39"/>
      <c r="K31" s="39"/>
      <c r="L31" s="39"/>
    </row>
    <row r="32" ht="12.75"/>
    <row r="33" spans="1:12" ht="13.5" thickBo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12" s="10" customFormat="1" ht="19.5" thickBot="1">
      <c r="A34" s="9" t="s">
        <v>24</v>
      </c>
      <c r="B34" s="9"/>
      <c r="C34" s="9"/>
      <c r="D34" s="9"/>
      <c r="E34" s="9"/>
      <c r="F34" s="9"/>
      <c r="G34" s="65">
        <f>IF(H34&lt;250,250,H34)</f>
        <v>250</v>
      </c>
      <c r="H34" s="62">
        <f>SUM(G14,G17,G25,G28)-G31</f>
        <v>250</v>
      </c>
      <c r="I34" s="9"/>
      <c r="J34" s="9"/>
      <c r="K34" s="9"/>
      <c r="L34" s="9"/>
    </row>
    <row r="35" spans="1:12" s="10" customFormat="1" ht="19.5" thickBot="1">
      <c r="A35" s="9" t="s">
        <v>19</v>
      </c>
      <c r="B35" s="9"/>
      <c r="C35" s="9"/>
      <c r="D35" s="9"/>
      <c r="E35" s="9"/>
      <c r="F35" s="9"/>
      <c r="G35" s="64">
        <f>ROUND(G34*0.1,2)</f>
        <v>25</v>
      </c>
      <c r="H35" s="9"/>
      <c r="I35" s="9"/>
      <c r="J35" s="9"/>
      <c r="K35" s="9"/>
      <c r="L35" s="9"/>
    </row>
    <row r="36" spans="1:8" s="59" customFormat="1" ht="19.5" thickBot="1">
      <c r="A36" s="9" t="s">
        <v>32</v>
      </c>
      <c r="C36" s="56"/>
      <c r="E36" s="57"/>
      <c r="F36" s="61" t="s">
        <v>33</v>
      </c>
      <c r="G36" s="64">
        <f>IF(F36="SI",(G34+G35)*4/100,"")</f>
        <v>11</v>
      </c>
      <c r="H36" s="58"/>
    </row>
    <row r="37" spans="1:12" s="10" customFormat="1" ht="19.5" thickBot="1">
      <c r="A37" s="9" t="s">
        <v>25</v>
      </c>
      <c r="B37" s="9"/>
      <c r="C37" s="9"/>
      <c r="D37" s="9"/>
      <c r="E37" s="9"/>
      <c r="F37" s="9"/>
      <c r="G37" s="63">
        <f>ROUND(((SUM(G34:G36))*22%),2)</f>
        <v>62.92</v>
      </c>
      <c r="H37" s="9"/>
      <c r="I37" s="9"/>
      <c r="J37" s="9"/>
      <c r="K37" s="9"/>
      <c r="L37" s="9"/>
    </row>
    <row r="38" spans="1:12" s="10" customFormat="1" ht="19.5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s="10" customFormat="1" ht="19.5" thickBot="1">
      <c r="A39" s="9" t="s">
        <v>26</v>
      </c>
      <c r="B39" s="9"/>
      <c r="C39" s="9"/>
      <c r="D39" s="9"/>
      <c r="E39" s="9"/>
      <c r="F39" s="9"/>
      <c r="G39" s="27"/>
      <c r="H39" s="9"/>
      <c r="I39" s="9"/>
      <c r="J39" s="9"/>
      <c r="K39" s="9"/>
      <c r="L39" s="9"/>
    </row>
    <row r="40" spans="1:12" s="10" customFormat="1" ht="19.5" thickBo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s="12" customFormat="1" ht="24" thickBot="1">
      <c r="A41" s="11" t="s">
        <v>11</v>
      </c>
      <c r="B41" s="11"/>
      <c r="C41" s="11"/>
      <c r="D41" s="11"/>
      <c r="E41" s="11"/>
      <c r="F41" s="11"/>
      <c r="G41" s="60">
        <f>SUM(G34:G40)</f>
        <v>348.92</v>
      </c>
      <c r="H41" s="11"/>
      <c r="I41" s="11"/>
      <c r="J41" s="11"/>
      <c r="K41" s="11"/>
      <c r="L41" s="11"/>
    </row>
    <row r="42" spans="1:12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2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2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2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2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1:12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</row>
    <row r="48" spans="1:12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1:12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</row>
    <row r="50" spans="1:12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1:12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1:12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2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1:12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12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2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2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12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12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2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2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  <row r="67" spans="1:12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1:12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</row>
    <row r="70" spans="1:12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</row>
    <row r="71" spans="1:12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spans="1:12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1:12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</row>
    <row r="78" spans="1:12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</row>
    <row r="79" spans="1:12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1:12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</row>
    <row r="81" spans="1:12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</row>
    <row r="82" spans="1:12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</row>
    <row r="90" spans="1:12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</row>
    <row r="91" spans="1:12" ht="12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</row>
    <row r="92" spans="1:12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</row>
    <row r="93" spans="1:12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</row>
    <row r="94" spans="1:12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</row>
    <row r="95" spans="1:12" ht="12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</row>
    <row r="96" spans="1:12" ht="12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</row>
    <row r="97" spans="1:12" ht="12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</row>
    <row r="98" spans="1:12" ht="12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</row>
    <row r="99" spans="1:12" ht="12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</row>
    <row r="100" spans="1:12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</row>
    <row r="101" spans="1:12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</row>
    <row r="102" spans="1:12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</row>
    <row r="103" spans="1:12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2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</row>
    <row r="105" spans="1:12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</row>
    <row r="106" spans="1:12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</row>
    <row r="107" spans="1:12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</row>
    <row r="108" spans="1:12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</row>
    <row r="109" spans="1:12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</row>
  </sheetData>
  <sheetProtection/>
  <mergeCells count="12">
    <mergeCell ref="A1:G1"/>
    <mergeCell ref="A2:G2"/>
    <mergeCell ref="D22:F22"/>
    <mergeCell ref="D25:F25"/>
    <mergeCell ref="A4:G4"/>
    <mergeCell ref="A19:G19"/>
    <mergeCell ref="A27:G27"/>
    <mergeCell ref="A16:G16"/>
    <mergeCell ref="A30:G30"/>
    <mergeCell ref="A31:D31"/>
    <mergeCell ref="A17:D17"/>
    <mergeCell ref="A20:D20"/>
  </mergeCells>
  <dataValidations count="1">
    <dataValidation operator="equal" allowBlank="1" showErrorMessage="1" sqref="F20">
      <formula1>0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gianmarco.marinai@giustizia.it</dc:creator>
  <cp:keywords/>
  <dc:description/>
  <cp:lastModifiedBy>Elisa Pinna</cp:lastModifiedBy>
  <cp:lastPrinted>2013-09-10T07:20:49Z</cp:lastPrinted>
  <dcterms:created xsi:type="dcterms:W3CDTF">2008-09-17T13:18:11Z</dcterms:created>
  <dcterms:modified xsi:type="dcterms:W3CDTF">2016-06-06T17:57:06Z</dcterms:modified>
  <cp:category/>
  <cp:version/>
  <cp:contentType/>
  <cp:contentStatus/>
</cp:coreProperties>
</file>